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2" sheetId="1" r:id="rId1"/>
    <sheet name="Лист1" sheetId="2" r:id="rId2"/>
  </sheets>
  <definedNames>
    <definedName name="Excel_BuiltIn_Print_Titles_1" localSheetId="0">'2012'!$3:$3</definedName>
    <definedName name="Excel_BuiltIn_Print_Titles_1">#REF!</definedName>
    <definedName name="_xlnm.Print_Titles" localSheetId="0">'2012'!$3:$3</definedName>
  </definedNames>
  <calcPr fullCalcOnLoad="1"/>
</workbook>
</file>

<file path=xl/sharedStrings.xml><?xml version="1.0" encoding="utf-8"?>
<sst xmlns="http://schemas.openxmlformats.org/spreadsheetml/2006/main" count="132" uniqueCount="83">
  <si>
    <t xml:space="preserve">Приложение </t>
  </si>
  <si>
    <t>Пункт, подпункт
программы, подпрограммы</t>
  </si>
  <si>
    <t>Фактически предусмотрено в бюджете на текущий год (по уточненной бюджетной росписи),  тыс. рублей</t>
  </si>
  <si>
    <r>
      <t>Результат реализации мероприятий за отчетный период (выполнение целевых показателей)</t>
    </r>
    <r>
      <rPr>
        <sz val="10"/>
        <rFont val="Times New Roman"/>
        <family val="1"/>
      </rPr>
      <t>*</t>
    </r>
  </si>
  <si>
    <t>Цель 1: «Создание условий для организации досуга и обеспечения жителей города услугами организаций культуры»</t>
  </si>
  <si>
    <t>Цель 2: «Организация  библиотечного обслуживания населения, комплектование библиотечных фондов библиотек городского округа»</t>
  </si>
  <si>
    <t>Содержание учреждений (МБУ "ЦБС г. Югорска") 
Бюджет города</t>
  </si>
  <si>
    <t>Цель 3: «Сохранение и популяризация историко-культурного наследия региона, привлечение к историческому наследию большего числа жителей города»</t>
  </si>
  <si>
    <t>Содержание учреждений (МБУ "Музей истории и этнографии") Бюджет города</t>
  </si>
  <si>
    <t>Итого по программе, в том числе:</t>
  </si>
  <si>
    <t>*Целевые показатели представлены в пояснительной записке к отчету в таблице 1</t>
  </si>
  <si>
    <t>Начальник ПЭО</t>
  </si>
  <si>
    <t>Большова А.А.</t>
  </si>
  <si>
    <t>Исп. главный специалист комитета по культуре</t>
  </si>
  <si>
    <t>Л.Н. Насибуллина</t>
  </si>
  <si>
    <t>Председатель комитета по культуре</t>
  </si>
  <si>
    <t>Н.Н. Нестерова</t>
  </si>
  <si>
    <t>Бюджет города, в том числе:</t>
  </si>
  <si>
    <t>Субсидия для автономного учреждения (МАУ «ЦК «Югра — презент») на проведение Государственных праздников</t>
  </si>
  <si>
    <t xml:space="preserve">Общегородские мероприятия (День города, День округа, Новый год и др.) </t>
  </si>
  <si>
    <t>Субсидия для автономного учреждения (МАУ «ЦК «Югра — презент») на проведение Общегородских мероприятий</t>
  </si>
  <si>
    <t xml:space="preserve">Профессиональные праздники, юбилейные даты (День работника культуры, День театра, День музеев, День библиотек, юбилеи русских писателей, творческих коллективов и др.) </t>
  </si>
  <si>
    <t xml:space="preserve">Национальные праздники (Проводы Зимы, Вороний день, День славянской письменности и культуры, Сабантуй, Вершина лета в Югорске и др.) </t>
  </si>
  <si>
    <t xml:space="preserve">Инновационная деятельность (конкурс социально-значимых проектов в сфере культуры) </t>
  </si>
  <si>
    <t>Субсидия для автономного учреждения (МАУ «ЦК «Югра — презент») на реализацию социально-значимого проекта в сфере культуры</t>
  </si>
  <si>
    <t>Субсидия для автономного учреждения (МАУ «ЦК «Югра — презент») на проведение фестивалей, конкурсов, участие в фестивалях</t>
  </si>
  <si>
    <t xml:space="preserve">Освещение мероприятий в сфере культуры в средствах массовой информации </t>
  </si>
  <si>
    <t>Субсидия для автономного учреждения (МАУ «ЦК «Югра — презент») для выполнения муниципального задания</t>
  </si>
  <si>
    <t xml:space="preserve">Государственные праздники (23 февраля, 8 марта, 9 мая, 12 июня, 4 ноября) 
Бюджет города   </t>
  </si>
  <si>
    <t>Средства от приносящей доход деятельности</t>
  </si>
  <si>
    <t xml:space="preserve">Содержание муниципальных бюджетных учреждений культуры (МБУ «Центр культуры «Югра-презент»)
Бюджет города   </t>
  </si>
  <si>
    <t xml:space="preserve">Содержание муниципальных бюджетных учреждений культуры (МБУК «МиГ»)
Бюджет города   </t>
  </si>
  <si>
    <t xml:space="preserve">Содержание муниципальных бюджетных учреждений культуры (МБУ «ЦКПКиО  «Аттракцион»)
Бюджет города   </t>
  </si>
  <si>
    <t>17</t>
  </si>
  <si>
    <t>18</t>
  </si>
  <si>
    <t>19</t>
  </si>
  <si>
    <t>средства от приносящей доход деятельности</t>
  </si>
  <si>
    <t>Субсидия для автономного учреждения (МАУ «ЦК «Югра — презент») на проведение Профессиональных праздников, юбилейных дат</t>
  </si>
  <si>
    <t>20</t>
  </si>
  <si>
    <t xml:space="preserve">Финансирование наказов избирателей депутатам Думы ХМАО-Югры </t>
  </si>
  <si>
    <t>средства окружного бюджета</t>
  </si>
  <si>
    <t>средства федерального бюджета</t>
  </si>
  <si>
    <t>21</t>
  </si>
  <si>
    <t>Цель 4. Создание условий для художественно-эстетического воспитания детей и подростков</t>
  </si>
  <si>
    <t>Содержание муниципальных бюджетных учреждений (МБУ ДОД «Детская художественная школа»)</t>
  </si>
  <si>
    <t>Предусмотрено по утвержденной программе, 
тыс. рублей</t>
  </si>
  <si>
    <t>Фактически профинансировано за отчетный период, тыс. руб.</t>
  </si>
  <si>
    <t>Наименование мероприятий</t>
  </si>
  <si>
    <t>Прочие межбюджетные трансферты на комплектование книжных фондов библиотек</t>
  </si>
  <si>
    <t>Прочие межбюджетные трансферты на проведение общегородских мероприятий</t>
  </si>
  <si>
    <t>Иные межбюджетные трансферты на проведение мероприятий по подключению общедоступных библиотечного дела с учетом задачи расширения информационных технологий</t>
  </si>
  <si>
    <t xml:space="preserve">Субсидия для автономного учреждения (МАУ «ЦК «Югра — презент») на проведение национального праздника (Проводы Зимы) </t>
  </si>
  <si>
    <t>% выполнения</t>
  </si>
  <si>
    <t>Субсидия иные цели для автономного учреждения (МАУ «ЦК «Югра — презент»)</t>
  </si>
  <si>
    <t>Источники финансирования</t>
  </si>
  <si>
    <t xml:space="preserve">Бюджет города          </t>
  </si>
  <si>
    <t>Средства окружного бюджета</t>
  </si>
  <si>
    <t>Средства федерального бюджета</t>
  </si>
  <si>
    <t>Начальник управления культуры</t>
  </si>
  <si>
    <t>Н.Н.Нестерова</t>
  </si>
  <si>
    <t>Приложение 1</t>
  </si>
  <si>
    <t>Информация по объему финансирования мероприятий ведомственной целевой программы
"Реализация мероприятий в сфере культуры города Югорска на 2010-2012 годы"
за  2012 год</t>
  </si>
  <si>
    <t>госпраздники</t>
  </si>
  <si>
    <t>МиГ</t>
  </si>
  <si>
    <t>ЦБС</t>
  </si>
  <si>
    <t>Музей</t>
  </si>
  <si>
    <t>ДХШ</t>
  </si>
  <si>
    <t>Парк</t>
  </si>
  <si>
    <t>Общегор.мероприятия</t>
  </si>
  <si>
    <t>проф. праздники</t>
  </si>
  <si>
    <t>Нац. Праздники</t>
  </si>
  <si>
    <t>Фестивали и конкурсы</t>
  </si>
  <si>
    <t>план</t>
  </si>
  <si>
    <t>факт</t>
  </si>
  <si>
    <t>инновац. Деятельность</t>
  </si>
  <si>
    <t>Итого</t>
  </si>
  <si>
    <t>Освоено</t>
  </si>
  <si>
    <t>%</t>
  </si>
  <si>
    <t xml:space="preserve">Фестивали, конкурсы (Северное сияние, Визитная карточка, Художественного чтения, Театр детской книги, Театральная весна,Пасха красная, Димитриевская суббота) </t>
  </si>
  <si>
    <t>кк\Отчеты по Программе\2012 год\Отчет по Программе- 2012</t>
  </si>
  <si>
    <t>Исполнитель: главный специалист Карпушина Татьяна Леонидовна тел.5-00-26 (вн.201)</t>
  </si>
  <si>
    <t>А1</t>
  </si>
  <si>
    <t>В1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</si>
</sst>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64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wrapText="1"/>
    </xf>
    <xf numFmtId="164" fontId="2" fillId="0" borderId="12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wrapText="1"/>
    </xf>
    <xf numFmtId="164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/>
    </xf>
    <xf numFmtId="49" fontId="2" fillId="0" borderId="14" xfId="0" applyNumberFormat="1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 horizontal="left"/>
    </xf>
    <xf numFmtId="164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2" fillId="0" borderId="0" xfId="0" applyFont="1" applyFill="1" applyBorder="1" applyAlignment="1">
      <alignment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164" fontId="2" fillId="0" borderId="10" xfId="0" applyNumberFormat="1" applyFont="1" applyFill="1" applyBorder="1" applyAlignment="1">
      <alignment horizontal="right"/>
    </xf>
    <xf numFmtId="164" fontId="2" fillId="0" borderId="14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 horizontal="right"/>
    </xf>
    <xf numFmtId="164" fontId="2" fillId="0" borderId="16" xfId="0" applyNumberFormat="1" applyFont="1" applyFill="1" applyBorder="1" applyAlignment="1">
      <alignment/>
    </xf>
    <xf numFmtId="0" fontId="2" fillId="0" borderId="15" xfId="0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horizontal="left"/>
    </xf>
    <xf numFmtId="49" fontId="2" fillId="0" borderId="16" xfId="0" applyNumberFormat="1" applyFont="1" applyFill="1" applyBorder="1" applyAlignment="1">
      <alignment horizontal="left" wrapText="1"/>
    </xf>
    <xf numFmtId="164" fontId="2" fillId="0" borderId="11" xfId="0" applyNumberFormat="1" applyFont="1" applyFill="1" applyBorder="1" applyAlignment="1">
      <alignment/>
    </xf>
    <xf numFmtId="0" fontId="0" fillId="0" borderId="0" xfId="0" applyAlignment="1">
      <alignment wrapText="1"/>
    </xf>
    <xf numFmtId="164" fontId="2" fillId="0" borderId="12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0" borderId="12" xfId="0" applyFont="1" applyBorder="1" applyAlignment="1">
      <alignment wrapText="1"/>
    </xf>
    <xf numFmtId="164" fontId="6" fillId="33" borderId="12" xfId="0" applyNumberFormat="1" applyFont="1" applyFill="1" applyBorder="1" applyAlignment="1">
      <alignment wrapText="1"/>
    </xf>
    <xf numFmtId="164" fontId="6" fillId="34" borderId="12" xfId="0" applyNumberFormat="1" applyFont="1" applyFill="1" applyBorder="1" applyAlignment="1">
      <alignment/>
    </xf>
    <xf numFmtId="164" fontId="6" fillId="33" borderId="12" xfId="0" applyNumberFormat="1" applyFont="1" applyFill="1" applyBorder="1" applyAlignment="1">
      <alignment/>
    </xf>
    <xf numFmtId="164" fontId="6" fillId="0" borderId="12" xfId="0" applyNumberFormat="1" applyFont="1" applyBorder="1" applyAlignment="1">
      <alignment wrapText="1"/>
    </xf>
    <xf numFmtId="0" fontId="6" fillId="33" borderId="0" xfId="0" applyFont="1" applyFill="1" applyAlignment="1">
      <alignment/>
    </xf>
    <xf numFmtId="0" fontId="6" fillId="33" borderId="12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164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164" fontId="5" fillId="0" borderId="12" xfId="0" applyNumberFormat="1" applyFont="1" applyBorder="1" applyAlignment="1" applyProtection="1">
      <alignment/>
      <protection locked="0"/>
    </xf>
    <xf numFmtId="0" fontId="2" fillId="0" borderId="11" xfId="0" applyFont="1" applyFill="1" applyBorder="1" applyAlignment="1">
      <alignment wrapText="1"/>
    </xf>
    <xf numFmtId="49" fontId="5" fillId="0" borderId="17" xfId="0" applyNumberFormat="1" applyFont="1" applyFill="1" applyBorder="1" applyAlignment="1">
      <alignment horizontal="left"/>
    </xf>
    <xf numFmtId="164" fontId="5" fillId="0" borderId="18" xfId="0" applyNumberFormat="1" applyFont="1" applyFill="1" applyBorder="1" applyAlignment="1">
      <alignment/>
    </xf>
    <xf numFmtId="164" fontId="5" fillId="0" borderId="18" xfId="0" applyNumberFormat="1" applyFont="1" applyBorder="1" applyAlignment="1" applyProtection="1">
      <alignment/>
      <protection locked="0"/>
    </xf>
    <xf numFmtId="164" fontId="0" fillId="0" borderId="19" xfId="0" applyNumberFormat="1" applyFill="1" applyBorder="1" applyAlignment="1">
      <alignment/>
    </xf>
    <xf numFmtId="0" fontId="2" fillId="0" borderId="0" xfId="0" applyFont="1" applyFill="1" applyAlignment="1">
      <alignment horizontal="right"/>
    </xf>
    <xf numFmtId="164" fontId="2" fillId="0" borderId="12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/>
    </xf>
    <xf numFmtId="164" fontId="2" fillId="0" borderId="17" xfId="0" applyNumberFormat="1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left" wrapText="1"/>
    </xf>
    <xf numFmtId="164" fontId="2" fillId="35" borderId="10" xfId="0" applyNumberFormat="1" applyFont="1" applyFill="1" applyBorder="1" applyAlignment="1">
      <alignment/>
    </xf>
    <xf numFmtId="0" fontId="49" fillId="0" borderId="0" xfId="0" applyFont="1" applyAlignment="1">
      <alignment horizontal="left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left" vertical="center" wrapText="1"/>
    </xf>
    <xf numFmtId="3" fontId="2" fillId="0" borderId="22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left" wrapText="1"/>
    </xf>
    <xf numFmtId="49" fontId="2" fillId="0" borderId="15" xfId="0" applyNumberFormat="1" applyFont="1" applyFill="1" applyBorder="1" applyAlignment="1">
      <alignment horizontal="left" wrapText="1"/>
    </xf>
    <xf numFmtId="49" fontId="4" fillId="0" borderId="23" xfId="0" applyNumberFormat="1" applyFont="1" applyFill="1" applyBorder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left" vertical="center" wrapText="1"/>
    </xf>
    <xf numFmtId="49" fontId="4" fillId="0" borderId="26" xfId="0" applyNumberFormat="1" applyFont="1" applyFill="1" applyBorder="1" applyAlignment="1">
      <alignment horizontal="left" vertical="center" wrapText="1"/>
    </xf>
    <xf numFmtId="49" fontId="4" fillId="0" borderId="27" xfId="0" applyNumberFormat="1" applyFont="1" applyFill="1" applyBorder="1" applyAlignment="1">
      <alignment horizontal="left" vertical="center" wrapText="1"/>
    </xf>
    <xf numFmtId="49" fontId="4" fillId="0" borderId="28" xfId="0" applyNumberFormat="1" applyFont="1" applyFill="1" applyBorder="1" applyAlignment="1">
      <alignment horizontal="left" vertical="center" wrapText="1"/>
    </xf>
    <xf numFmtId="49" fontId="4" fillId="0" borderId="29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/>
    </xf>
    <xf numFmtId="49" fontId="5" fillId="0" borderId="13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zoomScalePageLayoutView="0" workbookViewId="0" topLeftCell="A13">
      <selection activeCell="J13" sqref="J13"/>
    </sheetView>
  </sheetViews>
  <sheetFormatPr defaultColWidth="9.00390625" defaultRowHeight="12.75"/>
  <cols>
    <col min="1" max="1" width="10.625" style="0" customWidth="1"/>
    <col min="2" max="2" width="53.25390625" style="0" customWidth="1"/>
    <col min="3" max="3" width="18.25390625" style="0" customWidth="1"/>
    <col min="4" max="4" width="17.125" style="29" customWidth="1"/>
    <col min="5" max="5" width="19.375" style="0" hidden="1" customWidth="1"/>
    <col min="6" max="6" width="19.375" style="0" customWidth="1"/>
    <col min="7" max="7" width="16.125" style="0" customWidth="1"/>
    <col min="8" max="8" width="37.625" style="0" hidden="1" customWidth="1"/>
  </cols>
  <sheetData>
    <row r="1" spans="1:8" ht="12.75">
      <c r="A1" s="1"/>
      <c r="B1" s="1"/>
      <c r="C1" s="1"/>
      <c r="D1" s="28"/>
      <c r="E1" s="1"/>
      <c r="F1" s="1"/>
      <c r="G1" s="2" t="s">
        <v>60</v>
      </c>
      <c r="H1" s="2" t="s">
        <v>0</v>
      </c>
    </row>
    <row r="2" spans="1:8" ht="61.5" customHeight="1">
      <c r="A2" s="83" t="s">
        <v>61</v>
      </c>
      <c r="B2" s="83"/>
      <c r="C2" s="83"/>
      <c r="D2" s="83"/>
      <c r="E2" s="83"/>
      <c r="F2" s="83"/>
      <c r="G2" s="83"/>
      <c r="H2" s="83"/>
    </row>
    <row r="3" spans="1:9" ht="80.25" customHeight="1">
      <c r="A3" s="72" t="s">
        <v>1</v>
      </c>
      <c r="B3" s="72" t="s">
        <v>47</v>
      </c>
      <c r="C3" s="72" t="s">
        <v>54</v>
      </c>
      <c r="D3" s="73" t="s">
        <v>45</v>
      </c>
      <c r="E3" s="72" t="s">
        <v>2</v>
      </c>
      <c r="F3" s="72" t="s">
        <v>46</v>
      </c>
      <c r="G3" s="72" t="s">
        <v>52</v>
      </c>
      <c r="H3" s="72" t="s">
        <v>3</v>
      </c>
      <c r="I3" s="29"/>
    </row>
    <row r="4" spans="1:9" ht="33.75" customHeight="1">
      <c r="A4" s="84" t="s">
        <v>4</v>
      </c>
      <c r="B4" s="84"/>
      <c r="C4" s="84"/>
      <c r="D4" s="84"/>
      <c r="E4" s="84"/>
      <c r="F4" s="84"/>
      <c r="G4" s="84"/>
      <c r="H4" s="84"/>
      <c r="I4" s="29"/>
    </row>
    <row r="5" spans="1:11" ht="42.75" customHeight="1">
      <c r="A5" s="85">
        <v>1</v>
      </c>
      <c r="B5" s="17" t="s">
        <v>28</v>
      </c>
      <c r="C5" s="17" t="s">
        <v>55</v>
      </c>
      <c r="D5" s="74">
        <v>220</v>
      </c>
      <c r="E5" s="75">
        <v>202.5</v>
      </c>
      <c r="F5" s="76">
        <v>200</v>
      </c>
      <c r="G5" s="74">
        <f>200/220*100</f>
        <v>90.9090909090909</v>
      </c>
      <c r="H5" s="77"/>
      <c r="I5" s="32"/>
      <c r="J5" t="s">
        <v>81</v>
      </c>
      <c r="K5" s="27">
        <f>F5+F7</f>
        <v>530</v>
      </c>
    </row>
    <row r="6" spans="1:9" ht="24.75" customHeight="1" hidden="1">
      <c r="A6" s="85"/>
      <c r="B6" s="11" t="s">
        <v>29</v>
      </c>
      <c r="C6" s="11" t="s">
        <v>55</v>
      </c>
      <c r="D6" s="10"/>
      <c r="E6" s="40">
        <v>100</v>
      </c>
      <c r="F6" s="69"/>
      <c r="G6" s="10" t="e">
        <f>#REF!*100/#REF!</f>
        <v>#REF!</v>
      </c>
      <c r="H6" s="12"/>
      <c r="I6" s="32"/>
    </row>
    <row r="7" spans="1:9" ht="28.5" customHeight="1">
      <c r="A7" s="13">
        <v>2</v>
      </c>
      <c r="B7" s="11" t="s">
        <v>18</v>
      </c>
      <c r="C7" s="11" t="s">
        <v>55</v>
      </c>
      <c r="D7" s="10">
        <v>330</v>
      </c>
      <c r="E7" s="40">
        <v>297</v>
      </c>
      <c r="F7" s="42">
        <v>330</v>
      </c>
      <c r="G7" s="10">
        <f>330/330*100</f>
        <v>100</v>
      </c>
      <c r="H7" s="12"/>
      <c r="I7" s="32"/>
    </row>
    <row r="8" spans="1:11" ht="30.75" customHeight="1">
      <c r="A8" s="86">
        <v>3</v>
      </c>
      <c r="B8" s="14" t="s">
        <v>19</v>
      </c>
      <c r="C8" s="11" t="s">
        <v>55</v>
      </c>
      <c r="D8" s="10">
        <v>2799</v>
      </c>
      <c r="E8" s="40">
        <v>970.5</v>
      </c>
      <c r="F8" s="22">
        <v>2799</v>
      </c>
      <c r="G8" s="10">
        <f>F8/D8*100</f>
        <v>100</v>
      </c>
      <c r="H8" s="12"/>
      <c r="I8" s="32"/>
      <c r="J8" t="s">
        <v>82</v>
      </c>
      <c r="K8" s="27">
        <f>F8+F10</f>
        <v>5934</v>
      </c>
    </row>
    <row r="9" spans="1:9" ht="38.25" customHeight="1">
      <c r="A9" s="87"/>
      <c r="B9" s="15" t="s">
        <v>29</v>
      </c>
      <c r="C9" s="11" t="s">
        <v>29</v>
      </c>
      <c r="D9" s="16">
        <v>0</v>
      </c>
      <c r="E9" s="41">
        <v>0</v>
      </c>
      <c r="F9" s="22">
        <v>0</v>
      </c>
      <c r="G9" s="10">
        <v>0</v>
      </c>
      <c r="H9" s="12"/>
      <c r="I9" s="32"/>
    </row>
    <row r="10" spans="1:12" ht="36" customHeight="1">
      <c r="A10" s="86">
        <v>4</v>
      </c>
      <c r="B10" s="17" t="s">
        <v>20</v>
      </c>
      <c r="C10" s="11" t="s">
        <v>55</v>
      </c>
      <c r="D10" s="10">
        <v>3135</v>
      </c>
      <c r="E10" s="40">
        <v>1100</v>
      </c>
      <c r="F10" s="22">
        <v>3135</v>
      </c>
      <c r="G10" s="10">
        <f>3135/3135*100</f>
        <v>100</v>
      </c>
      <c r="H10" s="12"/>
      <c r="I10" s="32"/>
      <c r="J10" s="27">
        <f>F7+F10+F11+F13+F15+F17+F19+F23+F24+F25</f>
        <v>54725.7</v>
      </c>
      <c r="L10" s="27">
        <f>F5</f>
        <v>200</v>
      </c>
    </row>
    <row r="11" spans="1:10" ht="38.25" customHeight="1">
      <c r="A11" s="88"/>
      <c r="B11" s="21" t="s">
        <v>49</v>
      </c>
      <c r="C11" s="33" t="s">
        <v>56</v>
      </c>
      <c r="D11" s="10">
        <v>5000</v>
      </c>
      <c r="E11" s="40"/>
      <c r="F11" s="22">
        <v>5000</v>
      </c>
      <c r="G11" s="10">
        <f>5000/5000*100</f>
        <v>100</v>
      </c>
      <c r="H11" s="12"/>
      <c r="I11" s="32"/>
      <c r="J11" s="27">
        <f>F7+F10+F15+F17+F19</f>
        <v>5026</v>
      </c>
    </row>
    <row r="12" spans="1:10" ht="45.75" customHeight="1">
      <c r="A12" s="13">
        <v>5</v>
      </c>
      <c r="B12" s="11" t="s">
        <v>21</v>
      </c>
      <c r="C12" s="11" t="s">
        <v>55</v>
      </c>
      <c r="D12" s="10">
        <v>39</v>
      </c>
      <c r="E12" s="40">
        <v>40</v>
      </c>
      <c r="F12" s="22">
        <v>23</v>
      </c>
      <c r="G12" s="10">
        <f>F12/D12*100</f>
        <v>58.97435897435898</v>
      </c>
      <c r="H12" s="18"/>
      <c r="I12" s="32"/>
      <c r="J12" s="27">
        <f>F7+F10+F11+F13+F15+F17+F19</f>
        <v>10041</v>
      </c>
    </row>
    <row r="13" spans="1:9" ht="46.5" customHeight="1">
      <c r="A13" s="13">
        <v>6</v>
      </c>
      <c r="B13" s="17" t="s">
        <v>37</v>
      </c>
      <c r="C13" s="11" t="s">
        <v>55</v>
      </c>
      <c r="D13" s="10">
        <v>15</v>
      </c>
      <c r="E13" s="40"/>
      <c r="F13" s="22">
        <v>15</v>
      </c>
      <c r="G13" s="10">
        <v>100</v>
      </c>
      <c r="H13" s="18"/>
      <c r="I13" s="32"/>
    </row>
    <row r="14" spans="1:9" ht="45.75" customHeight="1">
      <c r="A14" s="13">
        <v>7</v>
      </c>
      <c r="B14" s="11" t="s">
        <v>22</v>
      </c>
      <c r="C14" s="11" t="s">
        <v>55</v>
      </c>
      <c r="D14" s="10">
        <v>522</v>
      </c>
      <c r="E14" s="40">
        <v>250</v>
      </c>
      <c r="F14" s="22">
        <v>522</v>
      </c>
      <c r="G14" s="10">
        <f>F14/D14*100</f>
        <v>100</v>
      </c>
      <c r="H14" s="18"/>
      <c r="I14" s="32"/>
    </row>
    <row r="15" spans="1:9" ht="46.5" customHeight="1">
      <c r="A15" s="13">
        <v>8</v>
      </c>
      <c r="B15" s="11" t="s">
        <v>51</v>
      </c>
      <c r="C15" s="11" t="s">
        <v>55</v>
      </c>
      <c r="D15" s="10">
        <v>110</v>
      </c>
      <c r="E15" s="40">
        <v>250</v>
      </c>
      <c r="F15" s="22">
        <v>110</v>
      </c>
      <c r="G15" s="10">
        <v>100</v>
      </c>
      <c r="H15" s="18"/>
      <c r="I15" s="32"/>
    </row>
    <row r="16" spans="1:9" ht="39" customHeight="1">
      <c r="A16" s="13">
        <v>9</v>
      </c>
      <c r="B16" s="11" t="s">
        <v>23</v>
      </c>
      <c r="C16" s="11" t="s">
        <v>55</v>
      </c>
      <c r="D16" s="10">
        <v>240</v>
      </c>
      <c r="E16" s="40">
        <v>268</v>
      </c>
      <c r="F16" s="22">
        <v>182.68</v>
      </c>
      <c r="G16" s="10">
        <f>F16/D16*100</f>
        <v>76.11666666666666</v>
      </c>
      <c r="H16" s="19"/>
      <c r="I16" s="32"/>
    </row>
    <row r="17" spans="1:11" ht="39" customHeight="1">
      <c r="A17" s="13">
        <v>10</v>
      </c>
      <c r="B17" s="11" t="s">
        <v>24</v>
      </c>
      <c r="C17" s="11" t="s">
        <v>55</v>
      </c>
      <c r="D17" s="10">
        <v>270</v>
      </c>
      <c r="E17" s="40">
        <v>132</v>
      </c>
      <c r="F17" s="22">
        <v>270</v>
      </c>
      <c r="G17" s="10">
        <v>100</v>
      </c>
      <c r="H17" s="19"/>
      <c r="I17" s="32"/>
      <c r="J17" s="27"/>
      <c r="K17" s="27"/>
    </row>
    <row r="18" spans="1:9" ht="39" customHeight="1">
      <c r="A18" s="13">
        <v>11</v>
      </c>
      <c r="B18" s="11" t="s">
        <v>78</v>
      </c>
      <c r="C18" s="11" t="s">
        <v>55</v>
      </c>
      <c r="D18" s="10">
        <v>483</v>
      </c>
      <c r="E18" s="40">
        <v>197</v>
      </c>
      <c r="F18" s="22">
        <v>483</v>
      </c>
      <c r="G18" s="10">
        <f>F18/D18*100</f>
        <v>100</v>
      </c>
      <c r="H18" s="18"/>
      <c r="I18" s="32"/>
    </row>
    <row r="19" spans="1:9" ht="39" customHeight="1">
      <c r="A19" s="13">
        <v>12</v>
      </c>
      <c r="B19" s="11" t="s">
        <v>25</v>
      </c>
      <c r="C19" s="11" t="s">
        <v>55</v>
      </c>
      <c r="D19" s="10">
        <v>1181</v>
      </c>
      <c r="E19" s="40">
        <v>303</v>
      </c>
      <c r="F19" s="22">
        <v>1181</v>
      </c>
      <c r="G19" s="10">
        <f>1181/1181*100</f>
        <v>100</v>
      </c>
      <c r="H19" s="12"/>
      <c r="I19" s="32"/>
    </row>
    <row r="20" spans="1:9" s="29" customFormat="1" ht="39" customHeight="1">
      <c r="A20" s="13">
        <v>13</v>
      </c>
      <c r="B20" s="11" t="s">
        <v>26</v>
      </c>
      <c r="C20" s="11" t="s">
        <v>55</v>
      </c>
      <c r="D20" s="10">
        <v>4120</v>
      </c>
      <c r="E20" s="40">
        <v>3600</v>
      </c>
      <c r="F20" s="22">
        <f>+F19+F18+F17+F15+F14+F11+F10+F8+F5</f>
        <v>13700</v>
      </c>
      <c r="G20" s="10">
        <v>100</v>
      </c>
      <c r="H20" s="18"/>
      <c r="I20" s="32"/>
    </row>
    <row r="21" spans="1:9" ht="39" customHeight="1">
      <c r="A21" s="86">
        <v>12</v>
      </c>
      <c r="B21" s="11" t="s">
        <v>30</v>
      </c>
      <c r="C21" s="11" t="s">
        <v>55</v>
      </c>
      <c r="D21" s="70">
        <v>0</v>
      </c>
      <c r="E21" s="40">
        <v>1044.6</v>
      </c>
      <c r="F21" s="71">
        <v>0</v>
      </c>
      <c r="G21" s="10">
        <v>0</v>
      </c>
      <c r="H21" s="18"/>
      <c r="I21" s="32"/>
    </row>
    <row r="22" spans="1:9" ht="41.25" customHeight="1">
      <c r="A22" s="88"/>
      <c r="B22" s="11" t="s">
        <v>29</v>
      </c>
      <c r="C22" s="11" t="s">
        <v>29</v>
      </c>
      <c r="D22" s="10">
        <v>0</v>
      </c>
      <c r="E22" s="40">
        <v>1044.6</v>
      </c>
      <c r="F22" s="22">
        <v>0</v>
      </c>
      <c r="G22" s="10">
        <v>0</v>
      </c>
      <c r="H22" s="18"/>
      <c r="I22" s="32"/>
    </row>
    <row r="23" spans="1:9" ht="39" customHeight="1">
      <c r="A23" s="86">
        <v>14</v>
      </c>
      <c r="B23" s="11" t="s">
        <v>27</v>
      </c>
      <c r="C23" s="11" t="s">
        <v>55</v>
      </c>
      <c r="D23" s="10">
        <v>41297.6</v>
      </c>
      <c r="E23" s="40">
        <v>20478.8</v>
      </c>
      <c r="F23" s="22">
        <v>41297.6</v>
      </c>
      <c r="G23" s="10">
        <v>100</v>
      </c>
      <c r="H23" s="18"/>
      <c r="I23" s="32"/>
    </row>
    <row r="24" spans="1:9" ht="39" customHeight="1">
      <c r="A24" s="85"/>
      <c r="B24" s="11" t="s">
        <v>53</v>
      </c>
      <c r="C24" s="11" t="s">
        <v>55</v>
      </c>
      <c r="D24" s="10">
        <v>2887.1</v>
      </c>
      <c r="E24" s="40">
        <v>20478.8</v>
      </c>
      <c r="F24" s="22">
        <v>2887.1</v>
      </c>
      <c r="G24" s="10">
        <f>2887.1/2887.1*100</f>
        <v>100</v>
      </c>
      <c r="H24" s="18"/>
      <c r="I24" s="32"/>
    </row>
    <row r="25" spans="1:9" ht="39" customHeight="1">
      <c r="A25" s="88"/>
      <c r="B25" s="21" t="s">
        <v>39</v>
      </c>
      <c r="C25" s="33" t="s">
        <v>56</v>
      </c>
      <c r="D25" s="10">
        <v>500</v>
      </c>
      <c r="E25" s="40">
        <v>20478.8</v>
      </c>
      <c r="F25" s="22">
        <v>500</v>
      </c>
      <c r="G25" s="10">
        <v>100</v>
      </c>
      <c r="H25" s="18"/>
      <c r="I25" s="32"/>
    </row>
    <row r="26" spans="1:10" ht="39" customHeight="1">
      <c r="A26" s="86">
        <v>15</v>
      </c>
      <c r="B26" s="11" t="s">
        <v>31</v>
      </c>
      <c r="C26" s="11" t="s">
        <v>55</v>
      </c>
      <c r="D26" s="10">
        <v>10784</v>
      </c>
      <c r="E26" s="40">
        <v>7386</v>
      </c>
      <c r="F26" s="22">
        <v>10784</v>
      </c>
      <c r="G26" s="10">
        <v>100</v>
      </c>
      <c r="H26" s="18"/>
      <c r="I26" s="32">
        <f>F26+F27+F28</f>
        <v>11540</v>
      </c>
      <c r="J26" s="27">
        <f>D26+D27+D28</f>
        <v>11662.599999999999</v>
      </c>
    </row>
    <row r="27" spans="1:10" ht="39" customHeight="1">
      <c r="A27" s="85"/>
      <c r="B27" s="11" t="s">
        <v>29</v>
      </c>
      <c r="C27" s="11" t="s">
        <v>29</v>
      </c>
      <c r="D27" s="10">
        <v>705.8</v>
      </c>
      <c r="E27" s="40">
        <v>826.4</v>
      </c>
      <c r="F27" s="22">
        <v>583.3</v>
      </c>
      <c r="G27" s="10">
        <f>583.3/705.8*100</f>
        <v>82.6438084443185</v>
      </c>
      <c r="H27" s="18"/>
      <c r="I27" s="32"/>
      <c r="J27" s="27"/>
    </row>
    <row r="28" spans="1:10" ht="39" customHeight="1">
      <c r="A28" s="88"/>
      <c r="B28" s="21" t="s">
        <v>39</v>
      </c>
      <c r="C28" s="33" t="s">
        <v>56</v>
      </c>
      <c r="D28" s="10">
        <v>172.8</v>
      </c>
      <c r="E28" s="40"/>
      <c r="F28" s="22">
        <v>172.7</v>
      </c>
      <c r="G28" s="10">
        <f>F28/D28*100</f>
        <v>99.94212962962962</v>
      </c>
      <c r="H28" s="18"/>
      <c r="I28" s="32"/>
      <c r="J28" s="27"/>
    </row>
    <row r="29" spans="1:10" ht="39" customHeight="1">
      <c r="A29" s="86">
        <v>16</v>
      </c>
      <c r="B29" s="11" t="s">
        <v>32</v>
      </c>
      <c r="C29" s="11" t="s">
        <v>55</v>
      </c>
      <c r="D29" s="10">
        <v>9049</v>
      </c>
      <c r="E29" s="40">
        <v>7566.3</v>
      </c>
      <c r="F29" s="22">
        <v>9049</v>
      </c>
      <c r="G29" s="78">
        <f>F29/D29*100</f>
        <v>100</v>
      </c>
      <c r="H29" s="18"/>
      <c r="I29" s="32">
        <f>D29+D30</f>
        <v>10667.7</v>
      </c>
      <c r="J29" s="27">
        <f>F29+F30</f>
        <v>10659.5</v>
      </c>
    </row>
    <row r="30" spans="1:9" ht="39" customHeight="1">
      <c r="A30" s="88"/>
      <c r="B30" s="11" t="s">
        <v>29</v>
      </c>
      <c r="C30" s="11" t="s">
        <v>29</v>
      </c>
      <c r="D30" s="39">
        <v>1618.7</v>
      </c>
      <c r="E30" s="40">
        <v>1100</v>
      </c>
      <c r="F30" s="22">
        <v>1610.5</v>
      </c>
      <c r="G30" s="10">
        <f>1610.5/1618.7*100</f>
        <v>99.49342064619756</v>
      </c>
      <c r="H30" s="18"/>
      <c r="I30" s="32"/>
    </row>
    <row r="31" spans="1:10" ht="35.25" customHeight="1">
      <c r="A31" s="96" t="s">
        <v>5</v>
      </c>
      <c r="B31" s="97"/>
      <c r="C31" s="97"/>
      <c r="D31" s="97"/>
      <c r="E31" s="97"/>
      <c r="F31" s="98"/>
      <c r="G31" s="97"/>
      <c r="H31" s="99"/>
      <c r="I31" s="32"/>
      <c r="J31" s="27"/>
    </row>
    <row r="32" spans="1:9" ht="40.5" customHeight="1">
      <c r="A32" s="91" t="s">
        <v>33</v>
      </c>
      <c r="B32" s="21" t="s">
        <v>6</v>
      </c>
      <c r="C32" s="11" t="s">
        <v>55</v>
      </c>
      <c r="D32" s="22">
        <v>22961.5</v>
      </c>
      <c r="E32" s="22">
        <v>11105</v>
      </c>
      <c r="F32" s="22">
        <v>22961.5</v>
      </c>
      <c r="G32" s="10">
        <f>F32/D32*100</f>
        <v>100</v>
      </c>
      <c r="H32" s="23"/>
      <c r="I32" s="32"/>
    </row>
    <row r="33" spans="1:9" ht="38.25">
      <c r="A33" s="91"/>
      <c r="B33" s="15" t="s">
        <v>29</v>
      </c>
      <c r="C33" s="11" t="s">
        <v>29</v>
      </c>
      <c r="D33" s="22">
        <v>72.9</v>
      </c>
      <c r="E33" s="22">
        <v>50</v>
      </c>
      <c r="F33" s="22">
        <v>36.6</v>
      </c>
      <c r="G33" s="10">
        <f>F33/D33*100</f>
        <v>50.20576131687242</v>
      </c>
      <c r="H33" s="24"/>
      <c r="I33" s="32"/>
    </row>
    <row r="34" spans="1:9" ht="38.25">
      <c r="A34" s="20" t="s">
        <v>34</v>
      </c>
      <c r="B34" s="21" t="s">
        <v>48</v>
      </c>
      <c r="C34" s="21" t="s">
        <v>57</v>
      </c>
      <c r="D34" s="22">
        <v>78.7</v>
      </c>
      <c r="E34" s="22">
        <v>74.5</v>
      </c>
      <c r="F34" s="22">
        <v>78.7</v>
      </c>
      <c r="G34" s="10">
        <v>100</v>
      </c>
      <c r="H34" s="24"/>
      <c r="I34" s="32"/>
    </row>
    <row r="35" spans="1:9" ht="45" customHeight="1">
      <c r="A35" s="20" t="s">
        <v>35</v>
      </c>
      <c r="B35" s="21" t="s">
        <v>50</v>
      </c>
      <c r="C35" s="33" t="s">
        <v>57</v>
      </c>
      <c r="D35" s="22">
        <v>6.7</v>
      </c>
      <c r="E35" s="22"/>
      <c r="F35" s="22">
        <v>0</v>
      </c>
      <c r="G35" s="10">
        <v>0</v>
      </c>
      <c r="H35" s="24"/>
      <c r="I35" s="32"/>
    </row>
    <row r="36" spans="1:9" ht="31.5" customHeight="1">
      <c r="A36" s="100" t="s">
        <v>7</v>
      </c>
      <c r="B36" s="101"/>
      <c r="C36" s="101"/>
      <c r="D36" s="101"/>
      <c r="E36" s="101"/>
      <c r="F36" s="101"/>
      <c r="G36" s="101"/>
      <c r="H36" s="102"/>
      <c r="I36" s="32"/>
    </row>
    <row r="37" spans="1:9" ht="25.5">
      <c r="A37" s="91" t="s">
        <v>38</v>
      </c>
      <c r="B37" s="21" t="s">
        <v>8</v>
      </c>
      <c r="C37" s="15" t="s">
        <v>55</v>
      </c>
      <c r="D37" s="22">
        <v>13598.5</v>
      </c>
      <c r="E37" s="22">
        <v>9314</v>
      </c>
      <c r="F37" s="71">
        <v>13598.5</v>
      </c>
      <c r="G37" s="22">
        <f>F37/D37*100</f>
        <v>100</v>
      </c>
      <c r="H37" s="43"/>
      <c r="I37" s="32"/>
    </row>
    <row r="38" spans="1:9" ht="38.25">
      <c r="A38" s="91"/>
      <c r="B38" s="15" t="s">
        <v>29</v>
      </c>
      <c r="C38" s="15" t="s">
        <v>29</v>
      </c>
      <c r="D38" s="24">
        <v>346.4</v>
      </c>
      <c r="E38" s="22">
        <v>77.4</v>
      </c>
      <c r="F38" s="22">
        <v>327.8</v>
      </c>
      <c r="G38" s="22">
        <f>F38/D38*100</f>
        <v>94.63048498845266</v>
      </c>
      <c r="H38" s="43"/>
      <c r="I38" s="32"/>
    </row>
    <row r="39" spans="1:9" ht="15.75">
      <c r="A39" s="80" t="s">
        <v>43</v>
      </c>
      <c r="B39" s="81"/>
      <c r="C39" s="81"/>
      <c r="D39" s="81"/>
      <c r="E39" s="81"/>
      <c r="F39" s="81"/>
      <c r="G39" s="81"/>
      <c r="H39" s="82"/>
      <c r="I39" s="32"/>
    </row>
    <row r="40" spans="1:9" ht="25.5">
      <c r="A40" s="89" t="s">
        <v>42</v>
      </c>
      <c r="B40" s="65" t="s">
        <v>44</v>
      </c>
      <c r="C40" s="14" t="s">
        <v>55</v>
      </c>
      <c r="D40" s="46">
        <v>10102.1</v>
      </c>
      <c r="E40" s="46">
        <v>9314</v>
      </c>
      <c r="F40" s="46">
        <v>10102.1</v>
      </c>
      <c r="G40" s="46">
        <f aca="true" t="shared" si="0" ref="G40:G45">F40/D40*100</f>
        <v>100</v>
      </c>
      <c r="H40" s="18"/>
      <c r="I40" s="32"/>
    </row>
    <row r="41" spans="1:9" ht="38.25">
      <c r="A41" s="90"/>
      <c r="B41" s="15" t="s">
        <v>29</v>
      </c>
      <c r="C41" s="15" t="s">
        <v>29</v>
      </c>
      <c r="D41" s="24">
        <v>325.2</v>
      </c>
      <c r="E41" s="22"/>
      <c r="F41" s="22">
        <v>278.1</v>
      </c>
      <c r="G41" s="22">
        <f t="shared" si="0"/>
        <v>85.51660516605168</v>
      </c>
      <c r="H41" s="43"/>
      <c r="I41" s="32"/>
    </row>
    <row r="42" spans="1:9" ht="12.75">
      <c r="A42" s="103" t="s">
        <v>9</v>
      </c>
      <c r="B42" s="104"/>
      <c r="C42" s="66"/>
      <c r="D42" s="67">
        <v>132970.2</v>
      </c>
      <c r="E42" s="67">
        <f>E43+E44+E45+E46</f>
        <v>117004.6</v>
      </c>
      <c r="F42" s="68">
        <v>132638.2</v>
      </c>
      <c r="G42" s="67">
        <f>F42/D42*100</f>
        <v>99.7503199965105</v>
      </c>
      <c r="H42" s="43"/>
      <c r="I42" s="32"/>
    </row>
    <row r="43" spans="1:9" ht="12.75">
      <c r="A43" s="93" t="s">
        <v>17</v>
      </c>
      <c r="B43" s="93"/>
      <c r="C43" s="25"/>
      <c r="D43" s="22">
        <v>124143.8</v>
      </c>
      <c r="E43" s="22">
        <f>E5+E7+E8+E10+E12+E13+E14+E16+E17+E18+E19+E20+E23+E26+E29+E32+E37+E40+E15+E24</f>
        <v>93252.90000000001</v>
      </c>
      <c r="F43" s="64">
        <v>124051.48</v>
      </c>
      <c r="G43" s="22">
        <f t="shared" si="0"/>
        <v>99.92563462694068</v>
      </c>
      <c r="H43" s="43"/>
      <c r="I43" s="32"/>
    </row>
    <row r="44" spans="1:9" ht="12.75">
      <c r="A44" s="25" t="s">
        <v>40</v>
      </c>
      <c r="B44" s="26"/>
      <c r="C44" s="44"/>
      <c r="D44" s="22">
        <v>5672.8</v>
      </c>
      <c r="E44" s="22">
        <f>E11+E28+E25</f>
        <v>20478.8</v>
      </c>
      <c r="F44" s="49">
        <f>F28+F25+F11</f>
        <v>5672.7</v>
      </c>
      <c r="G44" s="22">
        <f t="shared" si="0"/>
        <v>99.99823720208715</v>
      </c>
      <c r="H44" s="43"/>
      <c r="I44" s="27"/>
    </row>
    <row r="45" spans="1:9" ht="12.75">
      <c r="A45" s="25" t="s">
        <v>41</v>
      </c>
      <c r="B45" s="26"/>
      <c r="C45" s="44"/>
      <c r="D45" s="22">
        <v>85.4</v>
      </c>
      <c r="E45" s="22">
        <f>E34+E35</f>
        <v>74.5</v>
      </c>
      <c r="F45" s="48">
        <f>F34+F35</f>
        <v>78.7</v>
      </c>
      <c r="G45" s="22">
        <f t="shared" si="0"/>
        <v>92.15456674473069</v>
      </c>
      <c r="H45" s="43"/>
      <c r="I45" s="27"/>
    </row>
    <row r="46" spans="1:9" ht="12.75" customHeight="1">
      <c r="A46" s="94" t="s">
        <v>36</v>
      </c>
      <c r="B46" s="95"/>
      <c r="C46" s="45"/>
      <c r="D46" s="22">
        <v>3068.2</v>
      </c>
      <c r="E46" s="22">
        <f>E6+E22+E27+E30+E33+E38+E9+E41</f>
        <v>3198.4</v>
      </c>
      <c r="F46" s="48">
        <f>F41+F38+F33+F30+F27</f>
        <v>2836.3</v>
      </c>
      <c r="G46" s="22">
        <f>F46/D46*100</f>
        <v>92.4418225669774</v>
      </c>
      <c r="H46" s="43"/>
      <c r="I46" s="27"/>
    </row>
    <row r="47" spans="1:8" ht="18.75" customHeight="1">
      <c r="A47" s="1"/>
      <c r="B47" s="1"/>
      <c r="C47" s="1"/>
      <c r="E47" s="1"/>
      <c r="F47" s="1"/>
      <c r="G47" s="1"/>
      <c r="H47" s="1"/>
    </row>
    <row r="48" spans="1:8" ht="12.75" hidden="1">
      <c r="A48" s="92" t="s">
        <v>10</v>
      </c>
      <c r="B48" s="92"/>
      <c r="C48" s="92"/>
      <c r="D48" s="92"/>
      <c r="E48" s="92"/>
      <c r="F48" s="38"/>
      <c r="G48" s="1"/>
      <c r="H48" s="1"/>
    </row>
    <row r="49" spans="1:8" ht="12.75" hidden="1">
      <c r="A49" s="3"/>
      <c r="G49" s="1"/>
      <c r="H49" s="1"/>
    </row>
    <row r="50" spans="1:7" ht="15.75" hidden="1">
      <c r="A50" s="1" t="s">
        <v>11</v>
      </c>
      <c r="B50" s="4"/>
      <c r="C50" s="4"/>
      <c r="D50" s="30"/>
      <c r="E50" s="4"/>
      <c r="F50" s="4"/>
      <c r="G50" s="1"/>
    </row>
    <row r="51" spans="1:8" ht="15.75" hidden="1">
      <c r="A51" s="5" t="s">
        <v>12</v>
      </c>
      <c r="B51" s="4"/>
      <c r="C51" s="4"/>
      <c r="D51" s="30"/>
      <c r="E51" s="4"/>
      <c r="F51" s="4"/>
      <c r="G51" s="1"/>
      <c r="H51" s="2"/>
    </row>
    <row r="52" spans="1:7" ht="15.75" hidden="1">
      <c r="A52" s="1" t="s">
        <v>13</v>
      </c>
      <c r="B52" s="4"/>
      <c r="C52" s="4"/>
      <c r="D52" s="30"/>
      <c r="E52" s="4"/>
      <c r="F52" s="4"/>
      <c r="G52" s="1"/>
    </row>
    <row r="53" spans="1:8" ht="15.75" hidden="1">
      <c r="A53" s="5" t="s">
        <v>14</v>
      </c>
      <c r="B53" s="6"/>
      <c r="C53" s="6"/>
      <c r="D53" s="30"/>
      <c r="E53" s="4"/>
      <c r="F53" s="4"/>
      <c r="G53" s="1"/>
      <c r="H53" s="2"/>
    </row>
    <row r="54" ht="12.75" hidden="1">
      <c r="H54" s="7"/>
    </row>
    <row r="55" ht="12.75" hidden="1">
      <c r="H55" s="7"/>
    </row>
    <row r="56" spans="1:8" ht="15.75" hidden="1">
      <c r="A56" s="8" t="s">
        <v>15</v>
      </c>
      <c r="B56" s="8"/>
      <c r="C56" s="8"/>
      <c r="D56" s="31"/>
      <c r="E56" s="8"/>
      <c r="F56" s="8"/>
      <c r="H56" s="9" t="s">
        <v>16</v>
      </c>
    </row>
    <row r="57" ht="12.75" hidden="1"/>
    <row r="58" ht="12.75">
      <c r="G58" s="27"/>
    </row>
    <row r="59" spans="1:8" ht="33" customHeight="1">
      <c r="A59" s="79" t="s">
        <v>58</v>
      </c>
      <c r="B59" s="79"/>
      <c r="C59" s="79"/>
      <c r="D59" s="34"/>
      <c r="E59" s="34"/>
      <c r="F59" s="34"/>
      <c r="G59" s="34" t="s">
        <v>59</v>
      </c>
      <c r="H59" s="35"/>
    </row>
    <row r="60" spans="1:8" ht="15">
      <c r="A60" s="35"/>
      <c r="B60" s="35"/>
      <c r="C60" s="35"/>
      <c r="D60" s="35"/>
      <c r="E60" s="35"/>
      <c r="F60" s="35"/>
      <c r="G60" s="35"/>
      <c r="H60" s="35"/>
    </row>
    <row r="61" spans="1:8" ht="15">
      <c r="A61" s="35"/>
      <c r="B61" s="35"/>
      <c r="C61" s="35"/>
      <c r="D61" s="35"/>
      <c r="E61" s="35"/>
      <c r="F61" s="35"/>
      <c r="G61" s="35"/>
      <c r="H61" s="35"/>
    </row>
    <row r="62" spans="1:8" ht="44.25" customHeight="1">
      <c r="A62" s="36" t="s">
        <v>80</v>
      </c>
      <c r="B62" s="35"/>
      <c r="C62" s="35"/>
      <c r="D62" s="35"/>
      <c r="E62" s="35"/>
      <c r="F62" s="35"/>
      <c r="G62" s="35"/>
      <c r="H62" s="35"/>
    </row>
    <row r="64" ht="12.75">
      <c r="A64" s="36"/>
    </row>
    <row r="65" ht="12.75">
      <c r="A65" s="37" t="s">
        <v>79</v>
      </c>
    </row>
  </sheetData>
  <sheetProtection/>
  <mergeCells count="20">
    <mergeCell ref="A40:A41"/>
    <mergeCell ref="A37:A38"/>
    <mergeCell ref="A48:E48"/>
    <mergeCell ref="A43:B43"/>
    <mergeCell ref="A46:B46"/>
    <mergeCell ref="A29:A30"/>
    <mergeCell ref="A31:H31"/>
    <mergeCell ref="A32:A33"/>
    <mergeCell ref="A36:H36"/>
    <mergeCell ref="A42:B42"/>
    <mergeCell ref="A59:C59"/>
    <mergeCell ref="A39:H39"/>
    <mergeCell ref="A2:H2"/>
    <mergeCell ref="A4:H4"/>
    <mergeCell ref="A5:A6"/>
    <mergeCell ref="A8:A9"/>
    <mergeCell ref="A21:A22"/>
    <mergeCell ref="A26:A28"/>
    <mergeCell ref="A10:A11"/>
    <mergeCell ref="A23:A25"/>
  </mergeCells>
  <printOptions/>
  <pageMargins left="0.5902777777777778" right="0.39375" top="0.5902777777777778" bottom="0.39375" header="0.5118055555555556" footer="0.5118055555555556"/>
  <pageSetup fitToHeight="5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N8" sqref="N8"/>
    </sheetView>
  </sheetViews>
  <sheetFormatPr defaultColWidth="9.00390625" defaultRowHeight="12.75"/>
  <cols>
    <col min="1" max="1" width="22.125" style="0" customWidth="1"/>
    <col min="2" max="2" width="10.75390625" style="0" customWidth="1"/>
    <col min="3" max="4" width="12.125" style="0" customWidth="1"/>
    <col min="5" max="7" width="10.875" style="0" customWidth="1"/>
  </cols>
  <sheetData>
    <row r="1" spans="1:14" ht="12.75">
      <c r="A1" s="50"/>
      <c r="B1" s="105" t="s">
        <v>63</v>
      </c>
      <c r="C1" s="105"/>
      <c r="D1" s="105" t="s">
        <v>64</v>
      </c>
      <c r="E1" s="105"/>
      <c r="F1" s="105" t="s">
        <v>65</v>
      </c>
      <c r="G1" s="105"/>
      <c r="H1" s="105" t="s">
        <v>66</v>
      </c>
      <c r="I1" s="105"/>
      <c r="J1" s="105" t="s">
        <v>67</v>
      </c>
      <c r="K1" s="105"/>
      <c r="L1" s="53" t="s">
        <v>75</v>
      </c>
      <c r="M1" s="63"/>
      <c r="N1" s="53" t="s">
        <v>76</v>
      </c>
    </row>
    <row r="2" spans="1:14" ht="12.75">
      <c r="A2" s="50"/>
      <c r="B2" s="51" t="s">
        <v>72</v>
      </c>
      <c r="C2" s="52" t="s">
        <v>73</v>
      </c>
      <c r="D2" s="51" t="s">
        <v>72</v>
      </c>
      <c r="E2" s="52" t="s">
        <v>73</v>
      </c>
      <c r="F2" s="51" t="s">
        <v>72</v>
      </c>
      <c r="G2" s="52" t="s">
        <v>73</v>
      </c>
      <c r="H2" s="51" t="s">
        <v>72</v>
      </c>
      <c r="I2" s="52" t="s">
        <v>73</v>
      </c>
      <c r="J2" s="51" t="s">
        <v>72</v>
      </c>
      <c r="K2" s="52" t="s">
        <v>73</v>
      </c>
      <c r="L2" s="50" t="s">
        <v>72</v>
      </c>
      <c r="M2" s="50" t="s">
        <v>73</v>
      </c>
      <c r="N2" s="62" t="s">
        <v>77</v>
      </c>
    </row>
    <row r="3" spans="1:14" ht="12.75">
      <c r="A3" s="53" t="s">
        <v>62</v>
      </c>
      <c r="B3" s="54">
        <v>120</v>
      </c>
      <c r="C3" s="55">
        <v>109.1</v>
      </c>
      <c r="D3" s="56">
        <v>48</v>
      </c>
      <c r="E3" s="55">
        <v>29.1</v>
      </c>
      <c r="F3" s="56">
        <v>20</v>
      </c>
      <c r="G3" s="55">
        <v>20</v>
      </c>
      <c r="H3" s="56">
        <v>3</v>
      </c>
      <c r="I3" s="55">
        <v>0</v>
      </c>
      <c r="J3" s="56">
        <v>9</v>
      </c>
      <c r="K3" s="55">
        <v>9</v>
      </c>
      <c r="L3" s="57">
        <f>B3+D3+F3+H3+J3</f>
        <v>200</v>
      </c>
      <c r="M3" s="57">
        <f>C3+E3+G3+I3+K3</f>
        <v>167.2</v>
      </c>
      <c r="N3" s="50"/>
    </row>
    <row r="4" spans="1:14" ht="25.5">
      <c r="A4" s="53" t="s">
        <v>68</v>
      </c>
      <c r="B4" s="54">
        <v>1832.8</v>
      </c>
      <c r="C4" s="55">
        <v>1591.7</v>
      </c>
      <c r="D4" s="56">
        <v>102</v>
      </c>
      <c r="E4" s="55">
        <v>83.4</v>
      </c>
      <c r="F4" s="56">
        <v>240</v>
      </c>
      <c r="G4" s="55">
        <v>240</v>
      </c>
      <c r="H4" s="56">
        <v>274.5</v>
      </c>
      <c r="I4" s="55">
        <v>241.1</v>
      </c>
      <c r="J4" s="56">
        <v>350</v>
      </c>
      <c r="K4" s="55">
        <v>36.5</v>
      </c>
      <c r="L4" s="57">
        <f>B4+D4+F4+H4+J4</f>
        <v>2799.3</v>
      </c>
      <c r="M4" s="57">
        <f>C4+E4+G4+I4+K4</f>
        <v>2192.7000000000003</v>
      </c>
      <c r="N4" s="61">
        <f>M4/L4*100</f>
        <v>78.33029685992928</v>
      </c>
    </row>
    <row r="5" spans="1:14" ht="12.75">
      <c r="A5" s="53" t="s">
        <v>69</v>
      </c>
      <c r="B5" s="54">
        <v>7</v>
      </c>
      <c r="C5" s="55">
        <v>0</v>
      </c>
      <c r="D5" s="56">
        <v>8</v>
      </c>
      <c r="E5" s="55">
        <v>8</v>
      </c>
      <c r="F5" s="56">
        <v>8</v>
      </c>
      <c r="G5" s="55">
        <v>7.985</v>
      </c>
      <c r="H5" s="56">
        <v>8</v>
      </c>
      <c r="I5" s="55">
        <v>0</v>
      </c>
      <c r="J5" s="56"/>
      <c r="K5" s="55"/>
      <c r="L5" s="57">
        <f>B5+D5+F5+H5</f>
        <v>31</v>
      </c>
      <c r="M5" s="53">
        <v>16</v>
      </c>
      <c r="N5" s="50"/>
    </row>
    <row r="6" spans="1:14" ht="12.75">
      <c r="A6" s="53" t="s">
        <v>70</v>
      </c>
      <c r="B6" s="54">
        <v>285</v>
      </c>
      <c r="C6" s="55">
        <v>95.2</v>
      </c>
      <c r="D6" s="56">
        <v>42</v>
      </c>
      <c r="E6" s="55">
        <v>42</v>
      </c>
      <c r="F6" s="56">
        <v>195</v>
      </c>
      <c r="G6" s="55">
        <v>166.6</v>
      </c>
      <c r="H6" s="58"/>
      <c r="I6" s="55"/>
      <c r="J6" s="56"/>
      <c r="K6" s="55"/>
      <c r="L6" s="57">
        <f>B6+D6+F6</f>
        <v>522</v>
      </c>
      <c r="M6" s="57">
        <f>C6+E6+G6</f>
        <v>303.79999999999995</v>
      </c>
      <c r="N6" s="50"/>
    </row>
    <row r="7" spans="1:14" ht="12.75">
      <c r="A7" s="50" t="s">
        <v>74</v>
      </c>
      <c r="B7" s="59">
        <v>50</v>
      </c>
      <c r="C7" s="60">
        <v>50</v>
      </c>
      <c r="D7" s="59">
        <v>60</v>
      </c>
      <c r="E7" s="60">
        <v>60</v>
      </c>
      <c r="F7" s="59">
        <v>55</v>
      </c>
      <c r="G7" s="60">
        <v>47.7</v>
      </c>
      <c r="H7" s="59">
        <v>25</v>
      </c>
      <c r="I7" s="60">
        <v>25</v>
      </c>
      <c r="J7" s="59"/>
      <c r="K7" s="60"/>
      <c r="L7" s="53">
        <f>B7+D7+F7+H7</f>
        <v>190</v>
      </c>
      <c r="M7" s="53">
        <f>C7+E7+G7+I7</f>
        <v>182.7</v>
      </c>
      <c r="N7" s="50"/>
    </row>
    <row r="8" spans="1:14" ht="25.5">
      <c r="A8" s="53" t="s">
        <v>71</v>
      </c>
      <c r="B8" s="54">
        <v>213.3</v>
      </c>
      <c r="C8" s="55">
        <v>65.7</v>
      </c>
      <c r="D8" s="56">
        <v>82</v>
      </c>
      <c r="E8" s="55">
        <v>59</v>
      </c>
      <c r="F8" s="56">
        <v>61.3</v>
      </c>
      <c r="G8" s="55">
        <v>25.4</v>
      </c>
      <c r="H8" s="56">
        <v>86.5</v>
      </c>
      <c r="I8" s="55">
        <v>19.732</v>
      </c>
      <c r="J8" s="56"/>
      <c r="K8" s="55"/>
      <c r="L8" s="57">
        <f>B8+D8+F8+H8</f>
        <v>443.1</v>
      </c>
      <c r="M8" s="57">
        <f>C8+E8+G8+I8</f>
        <v>169.832</v>
      </c>
      <c r="N8" s="50"/>
    </row>
    <row r="9" spans="1:14" ht="12.75">
      <c r="A9" s="53"/>
      <c r="B9" s="57"/>
      <c r="C9" s="61"/>
      <c r="D9" s="61"/>
      <c r="E9" s="61"/>
      <c r="F9" s="61"/>
      <c r="G9" s="61"/>
      <c r="H9" s="61"/>
      <c r="I9" s="61"/>
      <c r="J9" s="61"/>
      <c r="K9" s="61"/>
      <c r="L9" s="50"/>
      <c r="M9" s="50"/>
      <c r="N9" s="50"/>
    </row>
    <row r="10" spans="1:2" ht="12.75">
      <c r="A10" s="47"/>
      <c r="B10" s="47"/>
    </row>
    <row r="11" spans="1:2" ht="12.75">
      <c r="A11" s="47"/>
      <c r="B11" s="47"/>
    </row>
    <row r="12" spans="1:2" ht="12.75">
      <c r="A12" s="47"/>
      <c r="B12" s="47"/>
    </row>
  </sheetData>
  <sheetProtection/>
  <mergeCells count="5">
    <mergeCell ref="B1:C1"/>
    <mergeCell ref="D1:E1"/>
    <mergeCell ref="F1:G1"/>
    <mergeCell ref="H1:I1"/>
    <mergeCell ref="J1:K1"/>
  </mergeCells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Эксперт</dc:creator>
  <cp:keywords/>
  <dc:description/>
  <cp:lastModifiedBy>Карпушина Татьяна Леонидовна</cp:lastModifiedBy>
  <cp:lastPrinted>2013-01-31T13:51:49Z</cp:lastPrinted>
  <dcterms:created xsi:type="dcterms:W3CDTF">2010-04-19T14:20:31Z</dcterms:created>
  <dcterms:modified xsi:type="dcterms:W3CDTF">2013-01-31T13:53:10Z</dcterms:modified>
  <cp:category/>
  <cp:version/>
  <cp:contentType/>
  <cp:contentStatus/>
</cp:coreProperties>
</file>